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5\Úvozní vodovod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Pol'!$A$1:$U$51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41" i="12"/>
  <c r="AC41" i="12"/>
  <c r="AD41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8" i="12"/>
  <c r="I18" i="12"/>
  <c r="I17" i="12" s="1"/>
  <c r="K18" i="12"/>
  <c r="M18" i="12"/>
  <c r="O18" i="12"/>
  <c r="Q18" i="12"/>
  <c r="Q17" i="12" s="1"/>
  <c r="U18" i="12"/>
  <c r="G19" i="12"/>
  <c r="M19" i="12" s="1"/>
  <c r="I19" i="12"/>
  <c r="K19" i="12"/>
  <c r="K17" i="12" s="1"/>
  <c r="O19" i="12"/>
  <c r="Q19" i="12"/>
  <c r="U19" i="12"/>
  <c r="U17" i="12" s="1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O17" i="12" s="1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G17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3" i="12"/>
  <c r="G32" i="12" s="1"/>
  <c r="I33" i="12"/>
  <c r="I32" i="12" s="1"/>
  <c r="K33" i="12"/>
  <c r="K32" i="12" s="1"/>
  <c r="O33" i="12"/>
  <c r="O32" i="12" s="1"/>
  <c r="Q33" i="12"/>
  <c r="Q32" i="12" s="1"/>
  <c r="U33" i="12"/>
  <c r="U32" i="12" s="1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O38" i="12"/>
  <c r="Q38" i="12"/>
  <c r="G39" i="12"/>
  <c r="I39" i="12"/>
  <c r="K39" i="12"/>
  <c r="K38" i="12" s="1"/>
  <c r="M39" i="12"/>
  <c r="M38" i="12" s="1"/>
  <c r="O39" i="12"/>
  <c r="Q39" i="12"/>
  <c r="U39" i="12"/>
  <c r="U38" i="12" s="1"/>
  <c r="I20" i="1"/>
  <c r="I19" i="1"/>
  <c r="I18" i="1"/>
  <c r="I17" i="1"/>
  <c r="I16" i="1"/>
  <c r="I51" i="1"/>
  <c r="G28" i="1"/>
  <c r="G27" i="1"/>
  <c r="G25" i="1"/>
  <c r="G26" i="1" s="1"/>
  <c r="F40" i="1"/>
  <c r="G23" i="1" s="1"/>
  <c r="G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M33" i="12"/>
  <c r="M32" i="12" s="1"/>
  <c r="M25" i="12"/>
  <c r="M17" i="12" s="1"/>
  <c r="M9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<sst xmlns="http://schemas.openxmlformats.org/spreadsheetml/2006/main" count="258" uniqueCount="159">
  <si>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</si>
  <si>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</si>
  <si>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</si>
  <si>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</si>
  <si>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</si>
  <si>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</si>
  <si>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</si>
  <si>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</si>
  <si>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</si>
  <si>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</si>
  <si>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</si>
  <si>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</si>
  <si>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</si>
  <si>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</si>
  <si>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</si>
  <si>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</si>
  <si>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</si>
  <si>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</si>
  <si>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</si>
  <si>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</si>
  <si>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</si>
  <si>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</si>
  <si>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</si>
  <si>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</si>
  <si>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</si>
  <si>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</si>
  <si>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</si>
  <si>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</si>
  <si>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</si>
  <si>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</si>
  <si>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</si>
  <si>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</si>
  <si>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</si>
  <si>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</si>
  <si>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</si>
  <si>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</si>
  <si>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</si>
  <si>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</si>
  <si>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</si>
  <si>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</si>
  <si>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</si>
  <si>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</si>
  <si>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</si>
  <si>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02 Vodovodní přípojky</t>
  </si>
  <si>
    <t>Rozpočet:</t>
  </si>
  <si>
    <t>Misto</t>
  </si>
  <si>
    <t>Zokruhování vodovodu ul. Úvozní, Bohumín - Skřečoň</t>
  </si>
  <si>
    <t>Město Bohumín</t>
  </si>
  <si>
    <t>Masarykova 158</t>
  </si>
  <si>
    <t>Bohumín</t>
  </si>
  <si>
    <t>735 81</t>
  </si>
  <si>
    <t>Rozpočet</t>
  </si>
  <si>
    <t>Celkem za stavbu</t>
  </si>
  <si>
    <t>CZK</t>
  </si>
  <si>
    <t>Rekapitulace dílů</t>
  </si>
  <si>
    <t>Typ dílu</t>
  </si>
  <si>
    <t>8</t>
  </si>
  <si>
    <t xml:space="preserve">Trubní vedení </t>
  </si>
  <si>
    <t>87</t>
  </si>
  <si>
    <t>Potrubí z plastických hmot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</si>
  <si>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</si>
  <si>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</si>
  <si>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</si>
  <si>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</si>
  <si>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</si>
  <si>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</si>
  <si>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</si>
  <si>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</si>
  <si>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</si>
  <si>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</si>
  <si>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</si>
  <si>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</si>
  <si>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</si>
  <si>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</si>
  <si>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</si>
  <si>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</si>
  <si>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</si>
  <si>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</si>
  <si>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</si>
  <si>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</si>
  <si>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</si>
  <si>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</si>
  <si>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</si>
  <si>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</si>
  <si>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</si>
  <si>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</si>
  <si>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</si>
  <si>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</si>
  <si>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</si>
  <si>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</si>
  <si>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</si>
  <si>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</si>
  <si>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</si>
  <si>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800000001VP</t>
  </si>
  <si>
    <t>Zemní práce přípojky - výkop,svis přem,lože,obsyp, záspy,zp.vyspravení,pažení,odvoz přeby zem na skla</t>
  </si>
  <si>
    <t>bm</t>
  </si>
  <si>
    <t>POL1_0</t>
  </si>
  <si>
    <t>20223</t>
  </si>
  <si>
    <t>fólie LD-PE výstr bílá nápis POZOR-VODA š.300 mm , k označení vod.potrubí - balení 100 m</t>
  </si>
  <si>
    <t>9299</t>
  </si>
  <si>
    <t>vodič CY 4 /HO7V-U 4/ žlutozelený</t>
  </si>
  <si>
    <t>871161121R00</t>
  </si>
  <si>
    <t>Montáž trubek polyetylenových ve výkopu</t>
  </si>
  <si>
    <t>m</t>
  </si>
  <si>
    <t>2250</t>
  </si>
  <si>
    <t>PE roura 32x3,0 návin 100m, PN16/SDR11/PE100RC, s vnější ochrannou vrstvou</t>
  </si>
  <si>
    <t>2251</t>
  </si>
  <si>
    <t>PE roura 40x3,7 návin 100m, PN16/SDR11/PE100RC, s vnější ochrannou vrstvou</t>
  </si>
  <si>
    <t>893152111R00</t>
  </si>
  <si>
    <t>Montáž šachty vodoměrné a revizní plastové hranaté</t>
  </si>
  <si>
    <t>kus</t>
  </si>
  <si>
    <t>8930001.VP</t>
  </si>
  <si>
    <t>VŠ tubusová H 1350 mm, vodoměr DN20, poklop 12,5 t + roznášecí rám</t>
  </si>
  <si>
    <t>ks</t>
  </si>
  <si>
    <t>89126911.R00</t>
  </si>
  <si>
    <t>Montáž navrtávacích pasů DN80</t>
  </si>
  <si>
    <t>21162</t>
  </si>
  <si>
    <t>elektronavrt.pas T s ventilem 90-32mm PN16</t>
  </si>
  <si>
    <t>11378</t>
  </si>
  <si>
    <t>elektronavrt.pas T s ventilem 90-63mm PN16</t>
  </si>
  <si>
    <t>2064</t>
  </si>
  <si>
    <t xml:space="preserve">mont.souprava 9601 DN 3/4-2~ T 1,3-1,8M / </t>
  </si>
  <si>
    <t>10034</t>
  </si>
  <si>
    <t>zemní soupr.tuhá Rd 1,50 m /Wavin FF050623,, GF 160-050-623/k elektronavrt.pasu T</t>
  </si>
  <si>
    <t>899401111R00</t>
  </si>
  <si>
    <t>Osazení poklopů litinových ventilových</t>
  </si>
  <si>
    <t>25718</t>
  </si>
  <si>
    <t>poklop litinový teleskop přípojkový s logem SmVak , Hawle 1650KASI0002</t>
  </si>
  <si>
    <t>2665</t>
  </si>
  <si>
    <t>poklop ventilový litina  6,5 kg - Renko, s logem , SmVaK</t>
  </si>
  <si>
    <t>13201</t>
  </si>
  <si>
    <t>podložka betonová šoupátková balení</t>
  </si>
  <si>
    <t>9957</t>
  </si>
  <si>
    <t>elektrospojka 32mm PN16/SDR11 /Wavin FF 485702, GF 753-911-608/</t>
  </si>
  <si>
    <t>21160</t>
  </si>
  <si>
    <t>elektroredukce 63x40mm PN16/SDR11 /</t>
  </si>
  <si>
    <t>10806</t>
  </si>
  <si>
    <t>spojka plast Pusch-fit 32x32 PE/PE , narážecí / ATJ 5900 kód V. 6073</t>
  </si>
  <si>
    <t>25641</t>
  </si>
  <si>
    <t>spojka plast Push-fit 40x40 PE/PE narážecí</t>
  </si>
  <si>
    <t>7739</t>
  </si>
  <si>
    <t xml:space="preserve">záslepka plast Push-fit 40 PE  narážecí </t>
  </si>
  <si>
    <t>930000002VP</t>
  </si>
  <si>
    <t>Zaměření dokončené stavby přípojek</t>
  </si>
  <si>
    <t>kpl</t>
  </si>
  <si>
    <t>930000003VP</t>
  </si>
  <si>
    <t>Vytýčení staveb přípojek</t>
  </si>
  <si>
    <t>930000004VP</t>
  </si>
  <si>
    <t>DOD+MTZ identifikačních tabulek přípojek</t>
  </si>
  <si>
    <t>930000005VP</t>
  </si>
  <si>
    <t>Rušená přípojka PE DN 25 – demontáž VŠ a potrubí v, tras nov vodov řadu se v rámci výkopu řadu vytáhne</t>
  </si>
  <si>
    <t>930000006VP</t>
  </si>
  <si>
    <t>Rušená sdružená přípojka PE DN 32, zaslepení a ponechání potrubí v zemi</t>
  </si>
  <si>
    <t>998000001VP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</si>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</sst>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 x14ac:dyDescent="0.2">
      <c r="A19" s="193" t="s">
        <v>64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 x14ac:dyDescent="0.2">
      <c r="A20" s="193" t="s">
        <v>65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45864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51</v>
      </c>
      <c r="C39" s="138" t="s">
        <v>46</v>
      </c>
      <c r="D39" s="139"/>
      <c r="E39" s="139"/>
      <c r="F39" s="147">
        <f>'Rozpočet Pol'!AC41</f>
        <v>0</v>
      </c>
      <c r="G39" s="148">
        <f>'Rozpočet Pol'!AD41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54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55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56</v>
      </c>
      <c r="C47" s="175" t="s">
        <v>57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58</v>
      </c>
      <c r="C48" s="165" t="s">
        <v>59</v>
      </c>
      <c r="D48" s="167"/>
      <c r="E48" s="167"/>
      <c r="F48" s="183" t="s">
        <v>23</v>
      </c>
      <c r="G48" s="184"/>
      <c r="H48" s="184"/>
      <c r="I48" s="185">
        <f>'Rozpočet Pol'!G17</f>
        <v>0</v>
      </c>
      <c r="J48" s="185"/>
    </row>
    <row r="49" spans="1:10" ht="25.5" customHeight="1" x14ac:dyDescent="0.2">
      <c r="A49" s="163"/>
      <c r="B49" s="166" t="s">
        <v>60</v>
      </c>
      <c r="C49" s="165" t="s">
        <v>61</v>
      </c>
      <c r="D49" s="167"/>
      <c r="E49" s="167"/>
      <c r="F49" s="183" t="s">
        <v>23</v>
      </c>
      <c r="G49" s="184"/>
      <c r="H49" s="184"/>
      <c r="I49" s="185">
        <f>'Rozpočet Pol'!G32</f>
        <v>0</v>
      </c>
      <c r="J49" s="185"/>
    </row>
    <row r="50" spans="1:10" ht="25.5" customHeight="1" x14ac:dyDescent="0.2">
      <c r="A50" s="163"/>
      <c r="B50" s="177" t="s">
        <v>62</v>
      </c>
      <c r="C50" s="178" t="s">
        <v>63</v>
      </c>
      <c r="D50" s="179"/>
      <c r="E50" s="179"/>
      <c r="F50" s="186" t="s">
        <v>23</v>
      </c>
      <c r="G50" s="187"/>
      <c r="H50" s="187"/>
      <c r="I50" s="188">
        <f>'Rozpočet Pol'!G38</f>
        <v>0</v>
      </c>
      <c r="J50" s="188"/>
    </row>
    <row r="51" spans="1:10" ht="25.5" customHeight="1" x14ac:dyDescent="0.2">
      <c r="A51" s="164"/>
      <c r="B51" s="170" t="s">
        <v>1</v>
      </c>
      <c r="C51" s="170"/>
      <c r="D51" s="171"/>
      <c r="E51" s="171"/>
      <c r="F51" s="189"/>
      <c r="G51" s="190"/>
      <c r="H51" s="190"/>
      <c r="I51" s="191">
        <f>SUM(I47:I50)</f>
        <v>0</v>
      </c>
      <c r="J51" s="191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67</v>
      </c>
    </row>
    <row r="2" spans="1:60" ht="24.95" customHeight="1" x14ac:dyDescent="0.2">
      <c r="A2" s="202" t="s">
        <v>66</v>
      </c>
      <c r="B2" s="196"/>
      <c r="C2" s="197" t="s">
        <v>46</v>
      </c>
      <c r="D2" s="198"/>
      <c r="E2" s="198"/>
      <c r="F2" s="198"/>
      <c r="G2" s="204"/>
      <c r="AE2" t="s">
        <v>68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69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70</v>
      </c>
    </row>
    <row r="5" spans="1:60" hidden="1" x14ac:dyDescent="0.2">
      <c r="A5" s="206" t="s">
        <v>71</v>
      </c>
      <c r="B5" s="207"/>
      <c r="C5" s="208"/>
      <c r="D5" s="209"/>
      <c r="E5" s="209"/>
      <c r="F5" s="209"/>
      <c r="G5" s="210"/>
      <c r="AE5" t="s">
        <v>72</v>
      </c>
    </row>
    <row r="7" spans="1:60" ht="38.25" x14ac:dyDescent="0.2">
      <c r="A7" s="215" t="s">
        <v>73</v>
      </c>
      <c r="B7" s="216" t="s">
        <v>74</v>
      </c>
      <c r="C7" s="216" t="s">
        <v>75</v>
      </c>
      <c r="D7" s="215" t="s">
        <v>76</v>
      </c>
      <c r="E7" s="215" t="s">
        <v>77</v>
      </c>
      <c r="F7" s="211" t="s">
        <v>78</v>
      </c>
      <c r="G7" s="232" t="s">
        <v>28</v>
      </c>
      <c r="H7" s="233" t="s">
        <v>29</v>
      </c>
      <c r="I7" s="233" t="s">
        <v>79</v>
      </c>
      <c r="J7" s="233" t="s">
        <v>30</v>
      </c>
      <c r="K7" s="233" t="s">
        <v>80</v>
      </c>
      <c r="L7" s="233" t="s">
        <v>81</v>
      </c>
      <c r="M7" s="233" t="s">
        <v>82</v>
      </c>
      <c r="N7" s="233" t="s">
        <v>83</v>
      </c>
      <c r="O7" s="233" t="s">
        <v>84</v>
      </c>
      <c r="P7" s="233" t="s">
        <v>85</v>
      </c>
      <c r="Q7" s="233" t="s">
        <v>86</v>
      </c>
      <c r="R7" s="233" t="s">
        <v>87</v>
      </c>
      <c r="S7" s="233" t="s">
        <v>88</v>
      </c>
      <c r="T7" s="233" t="s">
        <v>89</v>
      </c>
      <c r="U7" s="218" t="s">
        <v>90</v>
      </c>
    </row>
    <row r="8" spans="1:60" x14ac:dyDescent="0.2">
      <c r="A8" s="234" t="s">
        <v>91</v>
      </c>
      <c r="B8" s="235" t="s">
        <v>56</v>
      </c>
      <c r="C8" s="236" t="s">
        <v>57</v>
      </c>
      <c r="D8" s="237"/>
      <c r="E8" s="238"/>
      <c r="F8" s="239"/>
      <c r="G8" s="239">
        <f>SUMIF(AE9:AE16,"&lt;&gt;NOR",G9:G16)</f>
        <v>0</v>
      </c>
      <c r="H8" s="239"/>
      <c r="I8" s="239">
        <f>SUM(I9:I16)</f>
        <v>0</v>
      </c>
      <c r="J8" s="239"/>
      <c r="K8" s="239">
        <f>SUM(K9:K16)</f>
        <v>0</v>
      </c>
      <c r="L8" s="239"/>
      <c r="M8" s="239">
        <f>SUM(M9:M16)</f>
        <v>0</v>
      </c>
      <c r="N8" s="217"/>
      <c r="O8" s="217">
        <f>SUM(O9:O16)</f>
        <v>0.40105000000000002</v>
      </c>
      <c r="P8" s="217"/>
      <c r="Q8" s="217">
        <f>SUM(Q9:Q16)</f>
        <v>0</v>
      </c>
      <c r="R8" s="217"/>
      <c r="S8" s="217"/>
      <c r="T8" s="234"/>
      <c r="U8" s="217">
        <f>SUM(U9:U16)</f>
        <v>1.23</v>
      </c>
      <c r="AE8" t="s">
        <v>92</v>
      </c>
    </row>
    <row r="9" spans="1:60" ht="33.75" outlineLevel="1" x14ac:dyDescent="0.2">
      <c r="A9" s="213">
        <v>1</v>
      </c>
      <c r="B9" s="219" t="s">
        <v>93</v>
      </c>
      <c r="C9" s="262" t="s">
        <v>94</v>
      </c>
      <c r="D9" s="221" t="s">
        <v>95</v>
      </c>
      <c r="E9" s="227">
        <v>14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</v>
      </c>
      <c r="U9" s="222">
        <f>ROUND(E9*T9,2)</f>
        <v>0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96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97</v>
      </c>
      <c r="C10" s="262" t="s">
        <v>98</v>
      </c>
      <c r="D10" s="221" t="s">
        <v>95</v>
      </c>
      <c r="E10" s="227">
        <v>15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96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99</v>
      </c>
      <c r="C11" s="262" t="s">
        <v>100</v>
      </c>
      <c r="D11" s="221" t="s">
        <v>95</v>
      </c>
      <c r="E11" s="227">
        <v>20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</v>
      </c>
      <c r="U11" s="222">
        <f>ROUND(E11*T11,2)</f>
        <v>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96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101</v>
      </c>
      <c r="C12" s="262" t="s">
        <v>102</v>
      </c>
      <c r="D12" s="221" t="s">
        <v>103</v>
      </c>
      <c r="E12" s="227">
        <v>14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0.01</v>
      </c>
      <c r="U12" s="222">
        <f>ROUND(E12*T12,2)</f>
        <v>0.14000000000000001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96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5</v>
      </c>
      <c r="B13" s="219" t="s">
        <v>104</v>
      </c>
      <c r="C13" s="262" t="s">
        <v>105</v>
      </c>
      <c r="D13" s="221" t="s">
        <v>95</v>
      </c>
      <c r="E13" s="227">
        <v>8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96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6</v>
      </c>
      <c r="B14" s="219" t="s">
        <v>106</v>
      </c>
      <c r="C14" s="262" t="s">
        <v>107</v>
      </c>
      <c r="D14" s="221" t="s">
        <v>95</v>
      </c>
      <c r="E14" s="227">
        <v>6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7</v>
      </c>
      <c r="B15" s="219" t="s">
        <v>108</v>
      </c>
      <c r="C15" s="262" t="s">
        <v>109</v>
      </c>
      <c r="D15" s="221" t="s">
        <v>110</v>
      </c>
      <c r="E15" s="227">
        <v>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0.40105000000000002</v>
      </c>
      <c r="O15" s="222">
        <f>ROUND(E15*N15,5)</f>
        <v>0.40105000000000002</v>
      </c>
      <c r="P15" s="222">
        <v>0</v>
      </c>
      <c r="Q15" s="222">
        <f>ROUND(E15*P15,5)</f>
        <v>0</v>
      </c>
      <c r="R15" s="222"/>
      <c r="S15" s="222"/>
      <c r="T15" s="223">
        <v>1.09236</v>
      </c>
      <c r="U15" s="222">
        <f>ROUND(E15*T15,2)</f>
        <v>1.0900000000000001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96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8</v>
      </c>
      <c r="B16" s="219" t="s">
        <v>111</v>
      </c>
      <c r="C16" s="262" t="s">
        <v>112</v>
      </c>
      <c r="D16" s="221" t="s">
        <v>113</v>
      </c>
      <c r="E16" s="227">
        <v>1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96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91</v>
      </c>
      <c r="B17" s="220" t="s">
        <v>58</v>
      </c>
      <c r="C17" s="263" t="s">
        <v>59</v>
      </c>
      <c r="D17" s="224"/>
      <c r="E17" s="228"/>
      <c r="F17" s="231"/>
      <c r="G17" s="231">
        <f>SUMIF(AE18:AE31,"&lt;&gt;NOR",G18:G31)</f>
        <v>0</v>
      </c>
      <c r="H17" s="231"/>
      <c r="I17" s="231">
        <f>SUM(I18:I31)</f>
        <v>0</v>
      </c>
      <c r="J17" s="231"/>
      <c r="K17" s="231">
        <f>SUM(K18:K31)</f>
        <v>0</v>
      </c>
      <c r="L17" s="231"/>
      <c r="M17" s="231">
        <f>SUM(M18:M31)</f>
        <v>0</v>
      </c>
      <c r="N17" s="225"/>
      <c r="O17" s="225">
        <f>SUM(O18:O31)</f>
        <v>0.183</v>
      </c>
      <c r="P17" s="225"/>
      <c r="Q17" s="225">
        <f>SUM(Q18:Q31)</f>
        <v>0</v>
      </c>
      <c r="R17" s="225"/>
      <c r="S17" s="225"/>
      <c r="T17" s="226"/>
      <c r="U17" s="225">
        <f>SUM(U18:U31)</f>
        <v>12.899999999999999</v>
      </c>
      <c r="AE17" t="s">
        <v>92</v>
      </c>
    </row>
    <row r="18" spans="1:60" outlineLevel="1" x14ac:dyDescent="0.2">
      <c r="A18" s="213">
        <v>9</v>
      </c>
      <c r="B18" s="219" t="s">
        <v>114</v>
      </c>
      <c r="C18" s="262" t="s">
        <v>115</v>
      </c>
      <c r="D18" s="221" t="s">
        <v>110</v>
      </c>
      <c r="E18" s="227">
        <v>3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3.51</v>
      </c>
      <c r="U18" s="222">
        <f>ROUND(E18*T18,2)</f>
        <v>10.53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96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10</v>
      </c>
      <c r="B19" s="219" t="s">
        <v>116</v>
      </c>
      <c r="C19" s="262" t="s">
        <v>117</v>
      </c>
      <c r="D19" s="221" t="s">
        <v>113</v>
      </c>
      <c r="E19" s="227">
        <v>1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96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11</v>
      </c>
      <c r="B20" s="219" t="s">
        <v>118</v>
      </c>
      <c r="C20" s="262" t="s">
        <v>119</v>
      </c>
      <c r="D20" s="221" t="s">
        <v>113</v>
      </c>
      <c r="E20" s="227">
        <v>2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96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12</v>
      </c>
      <c r="B21" s="219" t="s">
        <v>120</v>
      </c>
      <c r="C21" s="262" t="s">
        <v>121</v>
      </c>
      <c r="D21" s="221" t="s">
        <v>113</v>
      </c>
      <c r="E21" s="227">
        <v>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96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13</v>
      </c>
      <c r="B22" s="219" t="s">
        <v>122</v>
      </c>
      <c r="C22" s="262" t="s">
        <v>123</v>
      </c>
      <c r="D22" s="221" t="s">
        <v>113</v>
      </c>
      <c r="E22" s="227">
        <v>2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96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14</v>
      </c>
      <c r="B23" s="219" t="s">
        <v>124</v>
      </c>
      <c r="C23" s="262" t="s">
        <v>125</v>
      </c>
      <c r="D23" s="221" t="s">
        <v>110</v>
      </c>
      <c r="E23" s="227">
        <v>3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6.0999999999999999E-2</v>
      </c>
      <c r="O23" s="222">
        <f>ROUND(E23*N23,5)</f>
        <v>0.183</v>
      </c>
      <c r="P23" s="222">
        <v>0</v>
      </c>
      <c r="Q23" s="222">
        <f>ROUND(E23*P23,5)</f>
        <v>0</v>
      </c>
      <c r="R23" s="222"/>
      <c r="S23" s="222"/>
      <c r="T23" s="223">
        <v>0.79</v>
      </c>
      <c r="U23" s="222">
        <f>ROUND(E23*T23,2)</f>
        <v>2.37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96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3">
        <v>15</v>
      </c>
      <c r="B24" s="219" t="s">
        <v>126</v>
      </c>
      <c r="C24" s="262" t="s">
        <v>127</v>
      </c>
      <c r="D24" s="221" t="s">
        <v>113</v>
      </c>
      <c r="E24" s="227">
        <v>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96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16</v>
      </c>
      <c r="B25" s="219" t="s">
        <v>128</v>
      </c>
      <c r="C25" s="262" t="s">
        <v>129</v>
      </c>
      <c r="D25" s="221" t="s">
        <v>113</v>
      </c>
      <c r="E25" s="227">
        <v>2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96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17</v>
      </c>
      <c r="B26" s="219" t="s">
        <v>130</v>
      </c>
      <c r="C26" s="262" t="s">
        <v>131</v>
      </c>
      <c r="D26" s="221" t="s">
        <v>113</v>
      </c>
      <c r="E26" s="227">
        <v>3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96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18</v>
      </c>
      <c r="B27" s="219" t="s">
        <v>132</v>
      </c>
      <c r="C27" s="262" t="s">
        <v>133</v>
      </c>
      <c r="D27" s="221" t="s">
        <v>113</v>
      </c>
      <c r="E27" s="227">
        <v>1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19</v>
      </c>
      <c r="B28" s="219" t="s">
        <v>134</v>
      </c>
      <c r="C28" s="262" t="s">
        <v>135</v>
      </c>
      <c r="D28" s="221" t="s">
        <v>113</v>
      </c>
      <c r="E28" s="227">
        <v>2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96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20</v>
      </c>
      <c r="B29" s="219" t="s">
        <v>136</v>
      </c>
      <c r="C29" s="262" t="s">
        <v>137</v>
      </c>
      <c r="D29" s="221" t="s">
        <v>113</v>
      </c>
      <c r="E29" s="227">
        <v>1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96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21</v>
      </c>
      <c r="B30" s="219" t="s">
        <v>138</v>
      </c>
      <c r="C30" s="262" t="s">
        <v>139</v>
      </c>
      <c r="D30" s="221" t="s">
        <v>113</v>
      </c>
      <c r="E30" s="227">
        <v>2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96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22</v>
      </c>
      <c r="B31" s="219" t="s">
        <v>140</v>
      </c>
      <c r="C31" s="262" t="s">
        <v>141</v>
      </c>
      <c r="D31" s="221" t="s">
        <v>113</v>
      </c>
      <c r="E31" s="227">
        <v>1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96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14" t="s">
        <v>91</v>
      </c>
      <c r="B32" s="220" t="s">
        <v>60</v>
      </c>
      <c r="C32" s="263" t="s">
        <v>61</v>
      </c>
      <c r="D32" s="224"/>
      <c r="E32" s="228"/>
      <c r="F32" s="231"/>
      <c r="G32" s="231">
        <f>SUMIF(AE33:AE37,"&lt;&gt;NOR",G33:G37)</f>
        <v>0</v>
      </c>
      <c r="H32" s="231"/>
      <c r="I32" s="231">
        <f>SUM(I33:I37)</f>
        <v>0</v>
      </c>
      <c r="J32" s="231"/>
      <c r="K32" s="231">
        <f>SUM(K33:K37)</f>
        <v>0</v>
      </c>
      <c r="L32" s="231"/>
      <c r="M32" s="231">
        <f>SUM(M33:M37)</f>
        <v>0</v>
      </c>
      <c r="N32" s="225"/>
      <c r="O32" s="225">
        <f>SUM(O33:O37)</f>
        <v>0</v>
      </c>
      <c r="P32" s="225"/>
      <c r="Q32" s="225">
        <f>SUM(Q33:Q37)</f>
        <v>0</v>
      </c>
      <c r="R32" s="225"/>
      <c r="S32" s="225"/>
      <c r="T32" s="226"/>
      <c r="U32" s="225">
        <f>SUM(U33:U37)</f>
        <v>0</v>
      </c>
      <c r="AE32" t="s">
        <v>92</v>
      </c>
    </row>
    <row r="33" spans="1:60" outlineLevel="1" x14ac:dyDescent="0.2">
      <c r="A33" s="213">
        <v>23</v>
      </c>
      <c r="B33" s="219" t="s">
        <v>142</v>
      </c>
      <c r="C33" s="262" t="s">
        <v>143</v>
      </c>
      <c r="D33" s="221" t="s">
        <v>144</v>
      </c>
      <c r="E33" s="227">
        <v>1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96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24</v>
      </c>
      <c r="B34" s="219" t="s">
        <v>145</v>
      </c>
      <c r="C34" s="262" t="s">
        <v>146</v>
      </c>
      <c r="D34" s="221" t="s">
        <v>144</v>
      </c>
      <c r="E34" s="227">
        <v>1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96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25</v>
      </c>
      <c r="B35" s="219" t="s">
        <v>147</v>
      </c>
      <c r="C35" s="262" t="s">
        <v>148</v>
      </c>
      <c r="D35" s="221" t="s">
        <v>113</v>
      </c>
      <c r="E35" s="227">
        <v>3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0</v>
      </c>
      <c r="M35" s="230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33.75" outlineLevel="1" x14ac:dyDescent="0.2">
      <c r="A36" s="213">
        <v>26</v>
      </c>
      <c r="B36" s="219" t="s">
        <v>149</v>
      </c>
      <c r="C36" s="262" t="s">
        <v>150</v>
      </c>
      <c r="D36" s="221" t="s">
        <v>144</v>
      </c>
      <c r="E36" s="227">
        <v>1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96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3">
        <v>27</v>
      </c>
      <c r="B37" s="219" t="s">
        <v>151</v>
      </c>
      <c r="C37" s="262" t="s">
        <v>152</v>
      </c>
      <c r="D37" s="221" t="s">
        <v>144</v>
      </c>
      <c r="E37" s="227">
        <v>1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0</v>
      </c>
      <c r="M37" s="230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96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214" t="s">
        <v>91</v>
      </c>
      <c r="B38" s="220" t="s">
        <v>62</v>
      </c>
      <c r="C38" s="263" t="s">
        <v>63</v>
      </c>
      <c r="D38" s="224"/>
      <c r="E38" s="228"/>
      <c r="F38" s="231"/>
      <c r="G38" s="231">
        <f>SUMIF(AE39:AE39,"&lt;&gt;NOR",G39:G39)</f>
        <v>0</v>
      </c>
      <c r="H38" s="231"/>
      <c r="I38" s="231">
        <f>SUM(I39:I39)</f>
        <v>0</v>
      </c>
      <c r="J38" s="231"/>
      <c r="K38" s="231">
        <f>SUM(K39:K39)</f>
        <v>0</v>
      </c>
      <c r="L38" s="231"/>
      <c r="M38" s="231">
        <f>SUM(M39:M39)</f>
        <v>0</v>
      </c>
      <c r="N38" s="225"/>
      <c r="O38" s="225">
        <f>SUM(O39:O39)</f>
        <v>0</v>
      </c>
      <c r="P38" s="225"/>
      <c r="Q38" s="225">
        <f>SUM(Q39:Q39)</f>
        <v>0</v>
      </c>
      <c r="R38" s="225"/>
      <c r="S38" s="225"/>
      <c r="T38" s="226"/>
      <c r="U38" s="225">
        <f>SUM(U39:U39)</f>
        <v>0</v>
      </c>
      <c r="AE38" t="s">
        <v>92</v>
      </c>
    </row>
    <row r="39" spans="1:60" outlineLevel="1" x14ac:dyDescent="0.2">
      <c r="A39" s="240">
        <v>28</v>
      </c>
      <c r="B39" s="241" t="s">
        <v>153</v>
      </c>
      <c r="C39" s="264" t="s">
        <v>154</v>
      </c>
      <c r="D39" s="242" t="s">
        <v>144</v>
      </c>
      <c r="E39" s="243">
        <v>1</v>
      </c>
      <c r="F39" s="244"/>
      <c r="G39" s="245">
        <f>ROUND(E39*F39,2)</f>
        <v>0</v>
      </c>
      <c r="H39" s="244"/>
      <c r="I39" s="245">
        <f>ROUND(E39*H39,2)</f>
        <v>0</v>
      </c>
      <c r="J39" s="244"/>
      <c r="K39" s="245">
        <f>ROUND(E39*J39,2)</f>
        <v>0</v>
      </c>
      <c r="L39" s="245">
        <v>0</v>
      </c>
      <c r="M39" s="245">
        <f>G39*(1+L39/100)</f>
        <v>0</v>
      </c>
      <c r="N39" s="246">
        <v>0</v>
      </c>
      <c r="O39" s="246">
        <f>ROUND(E39*N39,5)</f>
        <v>0</v>
      </c>
      <c r="P39" s="246">
        <v>0</v>
      </c>
      <c r="Q39" s="246">
        <f>ROUND(E39*P39,5)</f>
        <v>0</v>
      </c>
      <c r="R39" s="246"/>
      <c r="S39" s="246"/>
      <c r="T39" s="247">
        <v>0</v>
      </c>
      <c r="U39" s="246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96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6"/>
      <c r="B40" s="7" t="s">
        <v>155</v>
      </c>
      <c r="C40" s="265" t="s">
        <v>155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15</v>
      </c>
      <c r="AD40">
        <v>21</v>
      </c>
    </row>
    <row r="41" spans="1:60" x14ac:dyDescent="0.2">
      <c r="A41" s="248"/>
      <c r="B41" s="249">
        <v>26</v>
      </c>
      <c r="C41" s="266" t="s">
        <v>155</v>
      </c>
      <c r="D41" s="250"/>
      <c r="E41" s="250"/>
      <c r="F41" s="250"/>
      <c r="G41" s="261">
        <f>G8+G17+G32+G38</f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f>SUMIF(L7:L39,AC40,G7:G39)</f>
        <v>0</v>
      </c>
      <c r="AD41">
        <f>SUMIF(L7:L39,AD40,G7:G39)</f>
        <v>0</v>
      </c>
      <c r="AE41" t="s">
        <v>156</v>
      </c>
    </row>
    <row r="42" spans="1:60" x14ac:dyDescent="0.2">
      <c r="A42" s="6"/>
      <c r="B42" s="7" t="s">
        <v>155</v>
      </c>
      <c r="C42" s="265" t="s">
        <v>155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6"/>
      <c r="B43" s="7" t="s">
        <v>155</v>
      </c>
      <c r="C43" s="265" t="s">
        <v>155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51">
        <v>33</v>
      </c>
      <c r="B44" s="251"/>
      <c r="C44" s="267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52"/>
      <c r="B45" s="253"/>
      <c r="C45" s="268"/>
      <c r="D45" s="253"/>
      <c r="E45" s="253"/>
      <c r="F45" s="253"/>
      <c r="G45" s="254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E45" t="s">
        <v>157</v>
      </c>
    </row>
    <row r="46" spans="1:60" x14ac:dyDescent="0.2">
      <c r="A46" s="255"/>
      <c r="B46" s="256"/>
      <c r="C46" s="269"/>
      <c r="D46" s="256"/>
      <c r="E46" s="256"/>
      <c r="F46" s="256"/>
      <c r="G46" s="25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5"/>
      <c r="B47" s="256"/>
      <c r="C47" s="269"/>
      <c r="D47" s="256"/>
      <c r="E47" s="256"/>
      <c r="F47" s="256"/>
      <c r="G47" s="25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5"/>
      <c r="B48" s="256"/>
      <c r="C48" s="269"/>
      <c r="D48" s="256"/>
      <c r="E48" s="256"/>
      <c r="F48" s="256"/>
      <c r="G48" s="25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8"/>
      <c r="B49" s="259"/>
      <c r="C49" s="270"/>
      <c r="D49" s="259"/>
      <c r="E49" s="259"/>
      <c r="F49" s="259"/>
      <c r="G49" s="26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155</v>
      </c>
      <c r="C50" s="265" t="s">
        <v>155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C51" s="271"/>
      <c r="AE51" t="s">
        <v>158</v>
      </c>
    </row>
  </sheetData>
  <mergeCells count="6">
    <mergeCell ref="A1:G1"/>
    <mergeCell ref="C2:G2"/>
    <mergeCell ref="C3:G3"/>
    <mergeCell ref="C4:G4"/>
    <mergeCell ref="A44:C44"/>
    <mergeCell ref="A45:G4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2025-07-26T16:49:04Z</dcterms:modified>
</cp:coreProperties>
</file>